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cbook/Desktop/Ani for editing/გვანცასგან /"/>
    </mc:Choice>
  </mc:AlternateContent>
  <bookViews>
    <workbookView xWindow="0" yWindow="460" windowWidth="25600" windowHeight="14640"/>
  </bookViews>
  <sheets>
    <sheet name="მინიმუმი" sheetId="11" r:id="rId1"/>
    <sheet name="სტანდარტი" sheetId="12" r:id="rId2"/>
    <sheet name="მაქსიმუმი" sheetId="13" r:id="rId3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1" l="1"/>
  <c r="C2" i="11"/>
  <c r="D2" i="11"/>
  <c r="D7" i="11"/>
  <c r="D14" i="11"/>
  <c r="B19" i="13"/>
  <c r="C3" i="13"/>
  <c r="C4" i="13"/>
  <c r="C6" i="13"/>
  <c r="C7" i="13"/>
  <c r="C8" i="13"/>
  <c r="C10" i="13"/>
  <c r="C12" i="13"/>
  <c r="E3" i="13"/>
  <c r="E4" i="13"/>
  <c r="E6" i="13"/>
  <c r="E7" i="13"/>
  <c r="E8" i="13"/>
  <c r="E10" i="13"/>
  <c r="E12" i="13"/>
  <c r="G3" i="13"/>
  <c r="G4" i="13"/>
  <c r="G6" i="13"/>
  <c r="G7" i="13"/>
  <c r="G8" i="13"/>
  <c r="G10" i="13"/>
  <c r="G12" i="13"/>
  <c r="B15" i="13"/>
  <c r="B20" i="13"/>
  <c r="B24" i="13"/>
  <c r="B16" i="13"/>
  <c r="C3" i="11"/>
  <c r="D4" i="12"/>
  <c r="D2" i="12"/>
  <c r="D3" i="12"/>
  <c r="D5" i="12"/>
  <c r="D6" i="12"/>
  <c r="B9" i="12"/>
  <c r="B10" i="12"/>
</calcChain>
</file>

<file path=xl/sharedStrings.xml><?xml version="1.0" encoding="utf-8"?>
<sst xmlns="http://schemas.openxmlformats.org/spreadsheetml/2006/main" count="62" uniqueCount="54">
  <si>
    <t>EUR</t>
  </si>
  <si>
    <t>3 per liter</t>
  </si>
  <si>
    <t>50 g per liter</t>
  </si>
  <si>
    <t xml:space="preserve"> 1 out of 70</t>
  </si>
  <si>
    <t>საყიდლების სიის მიხედვით 70 ჭიქის ღირებულება</t>
  </si>
  <si>
    <t>ლიმონი, ცალის ფასი,  3 ლიმონის ფასი ლიტრზე</t>
  </si>
  <si>
    <t>შაქარი,  კგ-ს ფასი, 50გ კიტრზე, დამრგვალებული</t>
  </si>
  <si>
    <t>ჭიქები, 70 ცალი თითო შეფუთვაზე</t>
  </si>
  <si>
    <t>დეკორაციის მასალა</t>
  </si>
  <si>
    <t>სხვადასხვა</t>
  </si>
  <si>
    <t>საერთო ღირებულება</t>
  </si>
  <si>
    <t>მოგება</t>
  </si>
  <si>
    <t>ფასი</t>
  </si>
  <si>
    <t>რაოდენობა</t>
  </si>
  <si>
    <t>სულ</t>
  </si>
  <si>
    <t>გაყიდული რაოდენობა</t>
  </si>
  <si>
    <t>სულ მოგება</t>
  </si>
  <si>
    <t xml:space="preserve"> მოგება ან ზარალი</t>
  </si>
  <si>
    <t xml:space="preserve">გაყიდვის საცალო ფასი </t>
  </si>
  <si>
    <t>ლიმონი, საცალო ფასი</t>
  </si>
  <si>
    <t>შაქარი, კგ-ს ფასი</t>
  </si>
  <si>
    <t>ჭიქები</t>
  </si>
  <si>
    <t>გაყიდვის საცალო ფასი</t>
  </si>
  <si>
    <t>ცვლადი ღირებულება ლიტრზე</t>
  </si>
  <si>
    <t>ცვლადი ღირებულება ჭიქაზე (200 მლ)</t>
  </si>
  <si>
    <t>ცვლადი ღირებულება ლიმონათისთვის</t>
  </si>
  <si>
    <t>მოგების წვლილი ცალზე</t>
  </si>
  <si>
    <t>ცვლადი ღირებულება ცალზე</t>
  </si>
  <si>
    <t>3 ლიტრზე</t>
  </si>
  <si>
    <t>50გ  ლიტრზე</t>
  </si>
  <si>
    <t>70 ცალი თითო შეფუთვაზე</t>
  </si>
  <si>
    <t>მასალა</t>
  </si>
  <si>
    <t xml:space="preserve">ლიმონის კალკულაცია </t>
  </si>
  <si>
    <t>შაქრის ოდენობა</t>
  </si>
  <si>
    <t>ლიმონის ოდენობა</t>
  </si>
  <si>
    <t xml:space="preserve">შაქრის კალკულაცია </t>
  </si>
  <si>
    <t>ჭიქების ოდენობა</t>
  </si>
  <si>
    <t xml:space="preserve">ჭიქების კალკულაცია </t>
  </si>
  <si>
    <t>შეძენილი საქონლის ფასი (გადასახადების ჩათვლით)</t>
  </si>
  <si>
    <t xml:space="preserve"> - ფასდაკლება</t>
  </si>
  <si>
    <t xml:space="preserve"> +  შეღავათები ინვოისზე (მაგ. ტრანსპორტირება, შეფუთვა)</t>
  </si>
  <si>
    <t xml:space="preserve"> -  ნაღდი ფასდაკლებით</t>
  </si>
  <si>
    <t xml:space="preserve"> + მიწოდების ღირებულება</t>
  </si>
  <si>
    <t>რაოდენობა გაყიდულ პროდუქტზე</t>
  </si>
  <si>
    <t>მოგების წვლილი თითო ცალზე</t>
  </si>
  <si>
    <t xml:space="preserve"> -  მასალის ღირებულება</t>
  </si>
  <si>
    <t xml:space="preserve"> -  წარმოების სხვა ღირებულება</t>
  </si>
  <si>
    <t xml:space="preserve"> - სტენდის ღირებულება</t>
  </si>
  <si>
    <t xml:space="preserve"> - დანაკარგი  (მაგ. განადგურებული ან დაზიანებული მასალა)</t>
  </si>
  <si>
    <t>წარმატება (მოგება ან ზარალი)</t>
  </si>
  <si>
    <t xml:space="preserve">ფასდაკლების ფასი </t>
  </si>
  <si>
    <t>საბოლოო ღირებულება / ღირებულება ინვოისზე</t>
  </si>
  <si>
    <t>საბოლოო ღირებულება/  ღირებულება გაყიდულ პროდუქტზე</t>
  </si>
  <si>
    <t>საბოლოო ღირებულება ერთეულზე (მასალის ფასები)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</si>
</sst>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€&quot;_-;\-* #,##0.00\ &quot;€&quot;_-;_-* &quot;-&quot;??\ &quot;€&quot;_-;_-@_-"/>
    <numFmt numFmtId="165" formatCode="#,##0.00_ ;[Red]\-#,##0.00\ "/>
    <numFmt numFmtId="166" formatCode="#,##0_ ;[Red]\-#,##0\ "/>
    <numFmt numFmtId="167" formatCode="0.000"/>
    <numFmt numFmtId="168" formatCode="0.0"/>
  </numFmts>
  <fonts count="12" x14ac:knownFonts="1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1"/>
      <color indexed="8"/>
      <name val="Arial"/>
      <family val="2"/>
    </font>
    <font>
      <sz val="8"/>
      <name val="Verdana"/>
    </font>
    <font>
      <sz val="11"/>
      <color theme="1"/>
      <name val="Calibri"/>
      <family val="2"/>
      <scheme val="minor"/>
    </font>
    <font>
      <sz val="12"/>
      <color theme="1"/>
      <name val="Calibri"/>
    </font>
    <font>
      <b/>
      <sz val="12"/>
      <color theme="1"/>
      <name val="SylfaenARM"/>
    </font>
    <font>
      <sz val="12"/>
      <color theme="1"/>
      <name val="SylfaenARM"/>
    </font>
    <font>
      <b/>
      <sz val="11"/>
      <color indexed="8"/>
      <name val="SylfaenARM"/>
    </font>
    <font>
      <sz val="11"/>
      <color indexed="8"/>
      <name val="SylfaenARM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6">
    <xf numFmtId="0" fontId="0" fillId="0" borderId="0"/>
    <xf numFmtId="0" fontId="1" fillId="2" borderId="0" applyProtection="0">
      <alignment horizontal="left"/>
      <protection hidden="1"/>
    </xf>
    <xf numFmtId="4" fontId="2" fillId="2" borderId="0" applyBorder="0"/>
    <xf numFmtId="165" fontId="2" fillId="3" borderId="0" applyBorder="0">
      <protection locked="0"/>
    </xf>
    <xf numFmtId="4" fontId="3" fillId="4" borderId="1" applyNumberFormat="0" applyBorder="0">
      <protection hidden="1"/>
    </xf>
    <xf numFmtId="164" fontId="6" fillId="0" borderId="0" applyFont="0" applyFill="0" applyBorder="0" applyAlignment="0" applyProtection="0"/>
  </cellStyleXfs>
  <cellXfs count="58">
    <xf numFmtId="0" fontId="0" fillId="0" borderId="0" xfId="0"/>
    <xf numFmtId="165" fontId="4" fillId="0" borderId="0" xfId="0" applyNumberFormat="1" applyFont="1"/>
    <xf numFmtId="0" fontId="7" fillId="0" borderId="0" xfId="0" applyFont="1"/>
    <xf numFmtId="168" fontId="7" fillId="0" borderId="0" xfId="0" applyNumberFormat="1" applyFont="1"/>
    <xf numFmtId="0" fontId="7" fillId="0" borderId="0" xfId="0" applyFont="1" applyBorder="1"/>
    <xf numFmtId="167" fontId="7" fillId="0" borderId="0" xfId="0" applyNumberFormat="1" applyFont="1"/>
    <xf numFmtId="165" fontId="7" fillId="0" borderId="0" xfId="0" applyNumberFormat="1" applyFont="1"/>
    <xf numFmtId="0" fontId="8" fillId="5" borderId="7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9" fillId="0" borderId="10" xfId="0" applyFont="1" applyBorder="1"/>
    <xf numFmtId="164" fontId="9" fillId="0" borderId="1" xfId="5" applyFont="1" applyBorder="1"/>
    <xf numFmtId="164" fontId="9" fillId="0" borderId="11" xfId="5" applyFont="1" applyBorder="1"/>
    <xf numFmtId="0" fontId="9" fillId="0" borderId="12" xfId="0" applyFont="1" applyBorder="1"/>
    <xf numFmtId="164" fontId="9" fillId="0" borderId="2" xfId="5" applyFont="1" applyBorder="1"/>
    <xf numFmtId="164" fontId="9" fillId="0" borderId="13" xfId="5" applyFont="1" applyBorder="1"/>
    <xf numFmtId="0" fontId="8" fillId="0" borderId="14" xfId="0" applyFont="1" applyBorder="1"/>
    <xf numFmtId="164" fontId="8" fillId="0" borderId="15" xfId="5" applyFont="1" applyBorder="1"/>
    <xf numFmtId="164" fontId="8" fillId="0" borderId="16" xfId="5" applyFont="1" applyBorder="1"/>
    <xf numFmtId="0" fontId="9" fillId="0" borderId="0" xfId="0" applyFont="1" applyBorder="1"/>
    <xf numFmtId="2" fontId="9" fillId="0" borderId="0" xfId="0" applyNumberFormat="1" applyFont="1" applyBorder="1"/>
    <xf numFmtId="164" fontId="9" fillId="0" borderId="16" xfId="5" applyFont="1" applyBorder="1"/>
    <xf numFmtId="165" fontId="9" fillId="0" borderId="0" xfId="0" applyNumberFormat="1" applyFont="1" applyBorder="1"/>
    <xf numFmtId="164" fontId="8" fillId="5" borderId="6" xfId="5" applyFont="1" applyFill="1" applyBorder="1"/>
    <xf numFmtId="0" fontId="9" fillId="0" borderId="0" xfId="0" applyFont="1"/>
    <xf numFmtId="165" fontId="9" fillId="0" borderId="0" xfId="0" applyNumberFormat="1" applyFont="1"/>
    <xf numFmtId="0" fontId="8" fillId="5" borderId="1" xfId="0" applyFont="1" applyFill="1" applyBorder="1" applyAlignment="1">
      <alignment horizontal="center"/>
    </xf>
    <xf numFmtId="0" fontId="9" fillId="0" borderId="1" xfId="0" applyFont="1" applyBorder="1"/>
    <xf numFmtId="0" fontId="8" fillId="5" borderId="1" xfId="0" applyFont="1" applyFill="1" applyBorder="1"/>
    <xf numFmtId="164" fontId="8" fillId="5" borderId="1" xfId="5" applyFont="1" applyFill="1" applyBorder="1"/>
    <xf numFmtId="0" fontId="10" fillId="0" borderId="0" xfId="0" applyFont="1" applyBorder="1"/>
    <xf numFmtId="165" fontId="10" fillId="0" borderId="0" xfId="0" applyNumberFormat="1" applyFont="1" applyBorder="1"/>
    <xf numFmtId="165" fontId="11" fillId="0" borderId="0" xfId="0" applyNumberFormat="1" applyFont="1"/>
    <xf numFmtId="0" fontId="11" fillId="0" borderId="0" xfId="0" applyFont="1"/>
    <xf numFmtId="0" fontId="9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4" fontId="9" fillId="0" borderId="1" xfId="5" applyFont="1" applyBorder="1" applyAlignment="1">
      <alignment horizontal="center"/>
    </xf>
    <xf numFmtId="0" fontId="9" fillId="0" borderId="0" xfId="0" applyFont="1" applyAlignment="1">
      <alignment wrapText="1"/>
    </xf>
    <xf numFmtId="0" fontId="8" fillId="5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166" fontId="9" fillId="6" borderId="1" xfId="0" applyNumberFormat="1" applyFont="1" applyFill="1" applyBorder="1" applyAlignment="1">
      <alignment horizontal="center"/>
    </xf>
    <xf numFmtId="164" fontId="9" fillId="6" borderId="1" xfId="5" applyFont="1" applyFill="1" applyBorder="1"/>
    <xf numFmtId="164" fontId="9" fillId="5" borderId="1" xfId="5" applyFont="1" applyFill="1" applyBorder="1"/>
    <xf numFmtId="0" fontId="8" fillId="5" borderId="7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</cellXfs>
  <cellStyles count="6">
    <cellStyle name="ausfuellen" xfId="3"/>
    <cellStyle name="Ausgabefelder" xfId="4"/>
    <cellStyle name="Currency" xfId="5" builtinId="4"/>
    <cellStyle name="formeln" xfId="2"/>
    <cellStyle name="Normal" xfId="0" builtinId="0"/>
    <cellStyle name="Ueberschrift_gelb" xfId="1"/>
  </cellStyles>
  <dxfs count="0"/>
  <tableStyles count="0" defaultTableStyle="TableStyleMedium2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11" sqref="A11:C11"/>
    </sheetView>
  </sheetViews>
  <sheetFormatPr baseColWidth="10" defaultColWidth="11.5" defaultRowHeight="19" x14ac:dyDescent="0.3"/>
  <cols>
    <col min="1" max="1" width="58.83203125" style="24" customWidth="1"/>
    <col min="2" max="2" width="8.6640625" style="24" customWidth="1"/>
    <col min="3" max="3" width="18.1640625" style="25" customWidth="1"/>
    <col min="4" max="4" width="17" style="24" customWidth="1"/>
    <col min="5" max="5" width="10" style="6" bestFit="1" customWidth="1"/>
    <col min="6" max="6" width="10.5" style="2" bestFit="1" customWidth="1"/>
    <col min="7" max="7" width="9.83203125" style="2" bestFit="1" customWidth="1"/>
    <col min="8" max="16384" width="11.5" style="2"/>
  </cols>
  <sheetData>
    <row r="1" spans="1:7" x14ac:dyDescent="0.3">
      <c r="A1" s="7" t="s">
        <v>4</v>
      </c>
      <c r="B1" s="8" t="s">
        <v>12</v>
      </c>
      <c r="C1" s="8" t="s">
        <v>13</v>
      </c>
      <c r="D1" s="9" t="s">
        <v>14</v>
      </c>
      <c r="E1" s="2"/>
    </row>
    <row r="2" spans="1:7" x14ac:dyDescent="0.3">
      <c r="A2" s="10" t="s">
        <v>5</v>
      </c>
      <c r="B2" s="11">
        <v>0.39</v>
      </c>
      <c r="C2" s="11">
        <f>3/5*70</f>
        <v>42</v>
      </c>
      <c r="D2" s="12">
        <f>B2*C2</f>
        <v>16.38</v>
      </c>
      <c r="E2" s="2"/>
    </row>
    <row r="3" spans="1:7" x14ac:dyDescent="0.3">
      <c r="A3" s="10" t="s">
        <v>6</v>
      </c>
      <c r="B3" s="11">
        <v>1.19</v>
      </c>
      <c r="C3" s="11">
        <f>50/5*70/1000</f>
        <v>0.7</v>
      </c>
      <c r="D3" s="12">
        <v>1.19</v>
      </c>
      <c r="E3" s="2"/>
    </row>
    <row r="4" spans="1:7" x14ac:dyDescent="0.3">
      <c r="A4" s="10" t="s">
        <v>7</v>
      </c>
      <c r="B4" s="11">
        <v>8.99</v>
      </c>
      <c r="C4" s="11">
        <v>70</v>
      </c>
      <c r="D4" s="12">
        <v>8.99</v>
      </c>
      <c r="E4" s="2"/>
    </row>
    <row r="5" spans="1:7" x14ac:dyDescent="0.3">
      <c r="A5" s="10" t="s">
        <v>8</v>
      </c>
      <c r="B5" s="11"/>
      <c r="C5" s="11"/>
      <c r="D5" s="12">
        <v>3</v>
      </c>
      <c r="E5" s="2"/>
    </row>
    <row r="6" spans="1:7" ht="20" thickBot="1" x14ac:dyDescent="0.35">
      <c r="A6" s="13" t="s">
        <v>9</v>
      </c>
      <c r="B6" s="14"/>
      <c r="C6" s="14"/>
      <c r="D6" s="15">
        <v>0</v>
      </c>
      <c r="E6" s="4"/>
    </row>
    <row r="7" spans="1:7" ht="21" thickTop="1" thickBot="1" x14ac:dyDescent="0.35">
      <c r="A7" s="16" t="s">
        <v>10</v>
      </c>
      <c r="B7" s="17"/>
      <c r="C7" s="17"/>
      <c r="D7" s="18">
        <f>SUM(D2:D5)</f>
        <v>29.560000000000002</v>
      </c>
      <c r="E7" s="2"/>
      <c r="G7" s="3"/>
    </row>
    <row r="8" spans="1:7" ht="20" thickBot="1" x14ac:dyDescent="0.35">
      <c r="A8" s="19"/>
      <c r="B8" s="19"/>
      <c r="C8" s="19"/>
      <c r="D8" s="20"/>
      <c r="E8" s="2"/>
      <c r="G8" s="5"/>
    </row>
    <row r="9" spans="1:7" x14ac:dyDescent="0.3">
      <c r="A9" s="47" t="s">
        <v>11</v>
      </c>
      <c r="B9" s="48"/>
      <c r="C9" s="48"/>
      <c r="D9" s="9" t="s">
        <v>0</v>
      </c>
    </row>
    <row r="10" spans="1:7" x14ac:dyDescent="0.3">
      <c r="A10" s="49" t="s">
        <v>18</v>
      </c>
      <c r="B10" s="50"/>
      <c r="C10" s="50"/>
      <c r="D10" s="12">
        <v>0.5</v>
      </c>
    </row>
    <row r="11" spans="1:7" ht="20" thickBot="1" x14ac:dyDescent="0.35">
      <c r="A11" s="51" t="s">
        <v>15</v>
      </c>
      <c r="B11" s="52"/>
      <c r="C11" s="52"/>
      <c r="D11" s="15">
        <v>65</v>
      </c>
    </row>
    <row r="12" spans="1:7" ht="21" thickTop="1" thickBot="1" x14ac:dyDescent="0.35">
      <c r="A12" s="53" t="s">
        <v>16</v>
      </c>
      <c r="B12" s="54"/>
      <c r="C12" s="54"/>
      <c r="D12" s="21">
        <f>D10*D11</f>
        <v>32.5</v>
      </c>
      <c r="E12" s="2"/>
    </row>
    <row r="13" spans="1:7" ht="20" thickBot="1" x14ac:dyDescent="0.35">
      <c r="A13" s="19"/>
      <c r="B13" s="22"/>
      <c r="C13" s="22"/>
      <c r="D13" s="19"/>
    </row>
    <row r="14" spans="1:7" ht="20" thickBot="1" x14ac:dyDescent="0.35">
      <c r="A14" s="55" t="s">
        <v>17</v>
      </c>
      <c r="B14" s="56"/>
      <c r="C14" s="57"/>
      <c r="D14" s="23">
        <f>D12-D7</f>
        <v>2.9399999999999977</v>
      </c>
      <c r="E14" s="2"/>
    </row>
    <row r="15" spans="1:7" x14ac:dyDescent="0.3">
      <c r="B15" s="25"/>
    </row>
  </sheetData>
  <mergeCells count="5">
    <mergeCell ref="A9:C9"/>
    <mergeCell ref="A10:C10"/>
    <mergeCell ref="A11:C11"/>
    <mergeCell ref="A12:C12"/>
    <mergeCell ref="A14:C14"/>
  </mergeCells>
  <phoneticPr fontId="5" type="noConversion"/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30" zoomScaleNormal="130" zoomScalePageLayoutView="130" workbookViewId="0">
      <selection activeCell="A11" sqref="A11"/>
    </sheetView>
  </sheetViews>
  <sheetFormatPr baseColWidth="10" defaultColWidth="11.5" defaultRowHeight="18" x14ac:dyDescent="0.3"/>
  <cols>
    <col min="1" max="1" width="47.6640625" style="33" customWidth="1"/>
    <col min="2" max="2" width="15.6640625" style="33" customWidth="1"/>
    <col min="3" max="3" width="20.33203125" style="32" bestFit="1" customWidth="1"/>
    <col min="4" max="4" width="10.1640625" style="33" customWidth="1"/>
    <col min="5" max="5" width="10" style="1" bestFit="1" customWidth="1"/>
    <col min="6" max="6" width="10.5" bestFit="1" customWidth="1"/>
    <col min="7" max="7" width="9.83203125" bestFit="1" customWidth="1"/>
  </cols>
  <sheetData>
    <row r="1" spans="1:5" ht="19" x14ac:dyDescent="0.3">
      <c r="A1" s="26" t="s">
        <v>25</v>
      </c>
      <c r="B1" s="26" t="s">
        <v>12</v>
      </c>
      <c r="C1" s="26" t="s">
        <v>13</v>
      </c>
      <c r="D1" s="26" t="s">
        <v>14</v>
      </c>
      <c r="E1"/>
    </row>
    <row r="2" spans="1:5" ht="19" x14ac:dyDescent="0.3">
      <c r="A2" s="27" t="s">
        <v>19</v>
      </c>
      <c r="B2" s="11">
        <v>0.39</v>
      </c>
      <c r="C2" s="27" t="s">
        <v>28</v>
      </c>
      <c r="D2" s="11">
        <f>B2*3</f>
        <v>1.17</v>
      </c>
      <c r="E2"/>
    </row>
    <row r="3" spans="1:5" ht="19" x14ac:dyDescent="0.3">
      <c r="A3" s="27" t="s">
        <v>20</v>
      </c>
      <c r="B3" s="11">
        <v>1.19</v>
      </c>
      <c r="C3" s="27" t="s">
        <v>29</v>
      </c>
      <c r="D3" s="11">
        <f>B3*50/1000</f>
        <v>5.9499999999999997E-2</v>
      </c>
      <c r="E3"/>
    </row>
    <row r="4" spans="1:5" ht="19" x14ac:dyDescent="0.3">
      <c r="A4" s="27" t="s">
        <v>21</v>
      </c>
      <c r="B4" s="11">
        <v>8.99</v>
      </c>
      <c r="C4" s="27" t="s">
        <v>30</v>
      </c>
      <c r="D4" s="11">
        <f>B4/70*5</f>
        <v>0.64214285714285713</v>
      </c>
      <c r="E4"/>
    </row>
    <row r="5" spans="1:5" ht="19" x14ac:dyDescent="0.3">
      <c r="A5" s="27" t="s">
        <v>23</v>
      </c>
      <c r="B5" s="11"/>
      <c r="C5" s="27"/>
      <c r="D5" s="11">
        <f>SUM(D2:D4)</f>
        <v>1.8716428571428569</v>
      </c>
      <c r="E5"/>
    </row>
    <row r="6" spans="1:5" ht="19" x14ac:dyDescent="0.3">
      <c r="A6" s="27" t="s">
        <v>24</v>
      </c>
      <c r="B6" s="11"/>
      <c r="C6" s="27"/>
      <c r="D6" s="11">
        <f>D5/5</f>
        <v>0.3743285714285714</v>
      </c>
      <c r="E6"/>
    </row>
    <row r="7" spans="1:5" ht="19" x14ac:dyDescent="0.3">
      <c r="A7" s="24"/>
      <c r="B7" s="24"/>
      <c r="C7" s="25"/>
      <c r="D7" s="24"/>
    </row>
    <row r="8" spans="1:5" ht="19" x14ac:dyDescent="0.3">
      <c r="A8" s="27" t="s">
        <v>22</v>
      </c>
      <c r="B8" s="11">
        <v>0.5</v>
      </c>
      <c r="C8" s="25"/>
      <c r="D8" s="24"/>
    </row>
    <row r="9" spans="1:5" ht="19" x14ac:dyDescent="0.3">
      <c r="A9" s="27" t="s">
        <v>27</v>
      </c>
      <c r="B9" s="11">
        <f>D6</f>
        <v>0.3743285714285714</v>
      </c>
      <c r="C9" s="25"/>
      <c r="D9" s="24"/>
    </row>
    <row r="10" spans="1:5" ht="19" x14ac:dyDescent="0.3">
      <c r="A10" s="28" t="s">
        <v>26</v>
      </c>
      <c r="B10" s="29">
        <f>B8-B9</f>
        <v>0.1256714285714286</v>
      </c>
      <c r="C10" s="25"/>
      <c r="D10" s="24"/>
    </row>
    <row r="11" spans="1:5" x14ac:dyDescent="0.3">
      <c r="A11" s="30"/>
      <c r="B11" s="31"/>
    </row>
  </sheetData>
  <phoneticPr fontId="5" type="noConversion"/>
  <pageMargins left="0.70866141732283472" right="0.70866141732283472" top="0.78740157480314965" bottom="0.78740157480314965" header="0.31496062992125984" footer="0.31496062992125984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B1" zoomScale="130" zoomScaleNormal="130" zoomScalePageLayoutView="130" workbookViewId="0">
      <selection activeCell="J5" sqref="J5"/>
    </sheetView>
  </sheetViews>
  <sheetFormatPr baseColWidth="10" defaultColWidth="11.5" defaultRowHeight="19" x14ac:dyDescent="0.3"/>
  <cols>
    <col min="1" max="1" width="48.1640625" style="24" bestFit="1" customWidth="1"/>
    <col min="2" max="2" width="26.5" style="24" customWidth="1"/>
    <col min="3" max="3" width="20.5" style="24" customWidth="1"/>
    <col min="4" max="4" width="17.5" style="24" customWidth="1"/>
    <col min="5" max="5" width="19.6640625" style="24" customWidth="1"/>
    <col min="6" max="6" width="18.6640625" style="24" customWidth="1"/>
    <col min="7" max="7" width="18.1640625" style="24" customWidth="1"/>
    <col min="8" max="16384" width="11.5" style="2"/>
  </cols>
  <sheetData>
    <row r="1" spans="1:7" ht="38" x14ac:dyDescent="0.3">
      <c r="A1" s="34" t="s">
        <v>31</v>
      </c>
      <c r="B1" s="35" t="s">
        <v>34</v>
      </c>
      <c r="C1" s="35" t="s">
        <v>32</v>
      </c>
      <c r="D1" s="35" t="s">
        <v>33</v>
      </c>
      <c r="E1" s="35" t="s">
        <v>35</v>
      </c>
      <c r="F1" s="35" t="s">
        <v>36</v>
      </c>
      <c r="G1" s="35" t="s">
        <v>37</v>
      </c>
    </row>
    <row r="2" spans="1:7" ht="38" x14ac:dyDescent="0.3">
      <c r="A2" s="36" t="s">
        <v>38</v>
      </c>
      <c r="B2" s="37"/>
      <c r="C2" s="11">
        <v>0.39</v>
      </c>
      <c r="D2" s="37"/>
      <c r="E2" s="11">
        <v>1.19</v>
      </c>
      <c r="F2" s="37"/>
      <c r="G2" s="11">
        <v>8.99</v>
      </c>
    </row>
    <row r="3" spans="1:7" x14ac:dyDescent="0.3">
      <c r="A3" s="36" t="s">
        <v>39</v>
      </c>
      <c r="B3" s="38">
        <v>0</v>
      </c>
      <c r="C3" s="11">
        <f>C2*B3%</f>
        <v>0</v>
      </c>
      <c r="D3" s="38">
        <v>0</v>
      </c>
      <c r="E3" s="11">
        <f>E2*D3%</f>
        <v>0</v>
      </c>
      <c r="F3" s="38">
        <v>0</v>
      </c>
      <c r="G3" s="11">
        <f>G2*F3%</f>
        <v>0</v>
      </c>
    </row>
    <row r="4" spans="1:7" x14ac:dyDescent="0.3">
      <c r="A4" s="36" t="s">
        <v>50</v>
      </c>
      <c r="B4" s="37"/>
      <c r="C4" s="11">
        <f>C2-C3</f>
        <v>0.39</v>
      </c>
      <c r="D4" s="37"/>
      <c r="E4" s="11">
        <f>E2-E3</f>
        <v>1.19</v>
      </c>
      <c r="F4" s="37"/>
      <c r="G4" s="11">
        <f>G2-G3</f>
        <v>8.99</v>
      </c>
    </row>
    <row r="5" spans="1:7" ht="38" x14ac:dyDescent="0.3">
      <c r="A5" s="36" t="s">
        <v>40</v>
      </c>
      <c r="B5" s="37"/>
      <c r="C5" s="11">
        <v>0</v>
      </c>
      <c r="D5" s="37"/>
      <c r="E5" s="11">
        <v>0</v>
      </c>
      <c r="F5" s="37"/>
      <c r="G5" s="11">
        <v>0</v>
      </c>
    </row>
    <row r="6" spans="1:7" x14ac:dyDescent="0.3">
      <c r="A6" s="36" t="s">
        <v>14</v>
      </c>
      <c r="B6" s="37"/>
      <c r="C6" s="11">
        <f>C4+C5</f>
        <v>0.39</v>
      </c>
      <c r="D6" s="37"/>
      <c r="E6" s="11">
        <f>E4+E5</f>
        <v>1.19</v>
      </c>
      <c r="F6" s="37"/>
      <c r="G6" s="11">
        <f>G4+G5</f>
        <v>8.99</v>
      </c>
    </row>
    <row r="7" spans="1:7" x14ac:dyDescent="0.3">
      <c r="A7" s="36" t="s">
        <v>41</v>
      </c>
      <c r="B7" s="38">
        <v>0</v>
      </c>
      <c r="C7" s="11">
        <f>C6*B7%</f>
        <v>0</v>
      </c>
      <c r="D7" s="38">
        <v>0</v>
      </c>
      <c r="E7" s="11">
        <f>E6*D7%</f>
        <v>0</v>
      </c>
      <c r="F7" s="38">
        <v>0</v>
      </c>
      <c r="G7" s="11">
        <f>G6*F7%</f>
        <v>0</v>
      </c>
    </row>
    <row r="8" spans="1:7" x14ac:dyDescent="0.3">
      <c r="A8" s="36" t="s">
        <v>14</v>
      </c>
      <c r="B8" s="37"/>
      <c r="C8" s="11">
        <f>C6-C7</f>
        <v>0.39</v>
      </c>
      <c r="D8" s="37"/>
      <c r="E8" s="11">
        <f>E6-E7</f>
        <v>1.19</v>
      </c>
      <c r="F8" s="37"/>
      <c r="G8" s="11">
        <f>G6-G7</f>
        <v>8.99</v>
      </c>
    </row>
    <row r="9" spans="1:7" x14ac:dyDescent="0.3">
      <c r="A9" s="36" t="s">
        <v>42</v>
      </c>
      <c r="B9" s="37"/>
      <c r="C9" s="11">
        <v>0</v>
      </c>
      <c r="D9" s="37"/>
      <c r="E9" s="11">
        <v>0</v>
      </c>
      <c r="F9" s="37"/>
      <c r="G9" s="11">
        <v>0</v>
      </c>
    </row>
    <row r="10" spans="1:7" x14ac:dyDescent="0.3">
      <c r="A10" s="36" t="s">
        <v>51</v>
      </c>
      <c r="B10" s="37"/>
      <c r="C10" s="11">
        <f>C8+C9</f>
        <v>0.39</v>
      </c>
      <c r="D10" s="37"/>
      <c r="E10" s="11">
        <f>E8+E9</f>
        <v>1.19</v>
      </c>
      <c r="F10" s="37"/>
      <c r="G10" s="11">
        <f>G8+G9</f>
        <v>8.99</v>
      </c>
    </row>
    <row r="11" spans="1:7" x14ac:dyDescent="0.3">
      <c r="A11" s="36" t="s">
        <v>43</v>
      </c>
      <c r="B11" s="37"/>
      <c r="C11" s="39" t="s">
        <v>1</v>
      </c>
      <c r="D11" s="37"/>
      <c r="E11" s="39" t="s">
        <v>2</v>
      </c>
      <c r="F11" s="37"/>
      <c r="G11" s="39" t="s">
        <v>3</v>
      </c>
    </row>
    <row r="12" spans="1:7" ht="38" x14ac:dyDescent="0.3">
      <c r="A12" s="36" t="s">
        <v>52</v>
      </c>
      <c r="B12" s="37"/>
      <c r="C12" s="11">
        <f>C10*3/5</f>
        <v>0.23399999999999999</v>
      </c>
      <c r="D12" s="37"/>
      <c r="E12" s="11">
        <f>E10*50/1000/5</f>
        <v>1.1899999999999999E-2</v>
      </c>
      <c r="F12" s="40"/>
      <c r="G12" s="11">
        <f>G10/70</f>
        <v>0.12842857142857142</v>
      </c>
    </row>
    <row r="13" spans="1:7" x14ac:dyDescent="0.3">
      <c r="A13" s="41"/>
      <c r="C13" s="25"/>
      <c r="E13" s="25"/>
    </row>
    <row r="14" spans="1:7" x14ac:dyDescent="0.3">
      <c r="A14" s="36" t="s">
        <v>22</v>
      </c>
      <c r="B14" s="11">
        <v>0.5</v>
      </c>
      <c r="C14" s="25"/>
      <c r="E14" s="25"/>
    </row>
    <row r="15" spans="1:7" ht="38" x14ac:dyDescent="0.3">
      <c r="A15" s="36" t="s">
        <v>53</v>
      </c>
      <c r="B15" s="11">
        <f>C12+E12+G12</f>
        <v>0.3743285714285714</v>
      </c>
      <c r="C15" s="25"/>
      <c r="E15" s="25"/>
    </row>
    <row r="16" spans="1:7" x14ac:dyDescent="0.3">
      <c r="A16" s="42" t="s">
        <v>44</v>
      </c>
      <c r="B16" s="29">
        <f>B14-B15</f>
        <v>0.1256714285714286</v>
      </c>
      <c r="C16" s="25"/>
      <c r="E16" s="25"/>
    </row>
    <row r="17" spans="1:5" x14ac:dyDescent="0.3">
      <c r="A17" s="41"/>
      <c r="B17" s="25"/>
      <c r="C17" s="25"/>
      <c r="E17" s="25"/>
    </row>
    <row r="18" spans="1:5" x14ac:dyDescent="0.3">
      <c r="A18" s="43" t="s">
        <v>15</v>
      </c>
      <c r="B18" s="44">
        <v>65</v>
      </c>
      <c r="C18" s="25"/>
      <c r="E18" s="25"/>
    </row>
    <row r="19" spans="1:5" x14ac:dyDescent="0.3">
      <c r="A19" s="43" t="s">
        <v>11</v>
      </c>
      <c r="B19" s="45">
        <f>B14*B18</f>
        <v>32.5</v>
      </c>
      <c r="C19" s="25"/>
      <c r="E19" s="25"/>
    </row>
    <row r="20" spans="1:5" x14ac:dyDescent="0.3">
      <c r="A20" s="43" t="s">
        <v>45</v>
      </c>
      <c r="B20" s="45">
        <f>B15*B18</f>
        <v>24.33135714285714</v>
      </c>
      <c r="C20" s="25"/>
      <c r="E20" s="25"/>
    </row>
    <row r="21" spans="1:5" x14ac:dyDescent="0.3">
      <c r="A21" s="43" t="s">
        <v>46</v>
      </c>
      <c r="B21" s="45">
        <v>0</v>
      </c>
      <c r="C21" s="25"/>
      <c r="E21" s="25"/>
    </row>
    <row r="22" spans="1:5" x14ac:dyDescent="0.3">
      <c r="A22" s="43" t="s">
        <v>47</v>
      </c>
      <c r="B22" s="45">
        <v>3</v>
      </c>
      <c r="C22" s="25"/>
      <c r="E22" s="25"/>
    </row>
    <row r="23" spans="1:5" ht="38" x14ac:dyDescent="0.3">
      <c r="A23" s="43" t="s">
        <v>48</v>
      </c>
      <c r="B23" s="45">
        <v>0</v>
      </c>
      <c r="C23" s="25"/>
      <c r="E23" s="25"/>
    </row>
    <row r="24" spans="1:5" x14ac:dyDescent="0.3">
      <c r="A24" s="42" t="s">
        <v>49</v>
      </c>
      <c r="B24" s="46">
        <f>B19-B20-B21-B22-B23</f>
        <v>5.16864285714286</v>
      </c>
      <c r="C24" s="25"/>
      <c r="E24" s="25"/>
    </row>
  </sheetData>
  <phoneticPr fontId="5" type="noConversion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მინიმუმი</vt:lpstr>
      <vt:lpstr>სტანდარტი</vt:lpstr>
      <vt:lpstr>მაქსიმუმი</vt:lpstr>
    </vt:vector>
  </TitlesOfParts>
  <Manager/>
  <Company>HAK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SPANGL SUSANNE</dc:creator>
  <cp:keywords/>
  <dc:description/>
  <cp:lastModifiedBy>Microsoft Office User</cp:lastModifiedBy>
  <cp:revision/>
  <dcterms:created xsi:type="dcterms:W3CDTF">2015-05-13T17:19:48Z</dcterms:created>
  <dcterms:modified xsi:type="dcterms:W3CDTF">2023-08-27T21:32:35Z</dcterms:modified>
  <cp:category/>
  <cp:contentStatus/>
</cp:coreProperties>
</file>